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75" yWindow="448" windowWidth="15202" windowHeight="10325"/>
  </bookViews>
  <sheets>
    <sheet name="ZÁKLADNÍ ÚDAJE" sheetId="9" r:id="rId1"/>
    <sheet name="ROZVAHA" sheetId="1" r:id="rId2"/>
    <sheet name="VÝKAZ O ÚPLNÉM VÝSLEDKU" sheetId="2" r:id="rId3"/>
    <sheet name="CASH FLOW" sheetId="4" r:id="rId4"/>
    <sheet name="Kontrola" sheetId="5" state="hidden" r:id="rId5"/>
    <sheet name="Hlaseni" sheetId="7" r:id="rId6"/>
  </sheets>
  <externalReferences>
    <externalReference r:id="rId7"/>
    <externalReference r:id="rId8"/>
  </externalReferences>
  <definedNames>
    <definedName name="i_305_001_001_001">#REF!</definedName>
    <definedName name="i_305_001_001_002">#REF!</definedName>
    <definedName name="i_305_001_001_003">#REF!</definedName>
    <definedName name="i_305_001_002_001" localSheetId="5">'[1]ZÁKLADNÍ ÚDAJE'!#REF!</definedName>
    <definedName name="i_305_001_002_001">#REF!</definedName>
    <definedName name="i_305_001_002_002" localSheetId="5">'[1]ZÁKLADNÍ ÚDAJE'!#REF!</definedName>
    <definedName name="i_305_001_002_002">#REF!</definedName>
    <definedName name="i_305_001_002_003" localSheetId="5">'[1]ZÁKLADNÍ ÚDAJE'!#REF!</definedName>
    <definedName name="i_305_001_002_003">#REF!</definedName>
    <definedName name="i_305_001_002_004" localSheetId="5">'[1]ZÁKLADNÍ ÚDAJE'!#REF!</definedName>
    <definedName name="i_305_001_002_004">#REF!</definedName>
    <definedName name="i_305_001_003_001">#REF!</definedName>
    <definedName name="i_305_001_003_002">#REF!</definedName>
    <definedName name="i_305_001_004_001">#REF!</definedName>
    <definedName name="i_305_001_004_002">#REF!</definedName>
    <definedName name="i_305_001_004_003">#REF!</definedName>
    <definedName name="id_DVP">#REF!</definedName>
    <definedName name="id_ICO">#REF!</definedName>
    <definedName name="id_part">[2]!RNaNCNaN</definedName>
    <definedName name="Print_Area" localSheetId="5">Hlaseni!$A$1:$M$26</definedName>
    <definedName name="Print_Area" localSheetId="4">Kontrola!$B$4:$D$27</definedName>
    <definedName name="Print_Area" localSheetId="1">ROZVAHA!$B$1:$D$51</definedName>
  </definedNames>
  <calcPr calcId="145621"/>
</workbook>
</file>

<file path=xl/calcChain.xml><?xml version="1.0" encoding="utf-8"?>
<calcChain xmlns="http://schemas.openxmlformats.org/spreadsheetml/2006/main">
  <c r="C43" i="1" l="1"/>
  <c r="D38" i="1" l="1"/>
  <c r="D43" i="1"/>
  <c r="C13" i="4" l="1"/>
  <c r="D15" i="2"/>
  <c r="D12" i="1" l="1"/>
  <c r="C24" i="4" l="1"/>
  <c r="C33" i="1"/>
  <c r="C32" i="1" s="1"/>
  <c r="C15" i="2" l="1"/>
  <c r="D17" i="2" l="1"/>
  <c r="D19" i="2" s="1"/>
  <c r="D37" i="2" s="1"/>
  <c r="D40" i="2" s="1"/>
  <c r="C12" i="1"/>
  <c r="C5" i="1"/>
  <c r="C38" i="1"/>
  <c r="C4" i="4"/>
  <c r="C17" i="4"/>
  <c r="D5" i="1"/>
  <c r="D33" i="1"/>
  <c r="D32" i="1" s="1"/>
  <c r="D51" i="2"/>
  <c r="C51" i="2"/>
  <c r="B51" i="2"/>
  <c r="B50" i="2"/>
  <c r="D17" i="1" l="1"/>
  <c r="D47" i="2"/>
  <c r="C17" i="2"/>
  <c r="C19" i="2" s="1"/>
  <c r="C37" i="2" s="1"/>
  <c r="C47" i="2" s="1"/>
  <c r="D50" i="1"/>
  <c r="D51" i="1" s="1"/>
  <c r="C50" i="1"/>
  <c r="C51" i="1" s="1"/>
  <c r="C17" i="1"/>
  <c r="C40" i="2" l="1"/>
</calcChain>
</file>

<file path=xl/sharedStrings.xml><?xml version="1.0" encoding="utf-8"?>
<sst xmlns="http://schemas.openxmlformats.org/spreadsheetml/2006/main" count="250" uniqueCount="162">
  <si>
    <t>Dlouhodobá aktiva celkem</t>
  </si>
  <si>
    <t>Goodwill</t>
  </si>
  <si>
    <t>Krátkodobá aktiva celkem</t>
  </si>
  <si>
    <t>Zásoby</t>
  </si>
  <si>
    <t>Aktiva celkem</t>
  </si>
  <si>
    <t>Vlastní kapitál celkem</t>
  </si>
  <si>
    <t>Odložená daň</t>
  </si>
  <si>
    <t>Dlouhodobé rezervy</t>
  </si>
  <si>
    <t>Ostatní dlouhodobé závazky</t>
  </si>
  <si>
    <t>Krátkodobé rezervy</t>
  </si>
  <si>
    <t>Ostatní krátkodobé závazky</t>
  </si>
  <si>
    <t>Vlastní kapitál a závazky celkem</t>
  </si>
  <si>
    <t>Nákladové úroky</t>
  </si>
  <si>
    <t>Zisk před zdaněním (EBT)</t>
  </si>
  <si>
    <t>Základní kapitál</t>
  </si>
  <si>
    <t>Ostatní složky vlastního kapitálu</t>
  </si>
  <si>
    <t>AKTIVA</t>
  </si>
  <si>
    <t>Pozemky, budovy a zařízení</t>
  </si>
  <si>
    <t>Investice do přidružených společností</t>
  </si>
  <si>
    <t>Realizovatelná finanční aktiva</t>
  </si>
  <si>
    <t>Obchodní pohledávky</t>
  </si>
  <si>
    <t>Ostatní krátkodobá aktiva</t>
  </si>
  <si>
    <t>Peníze a peněžní ekvivalenty</t>
  </si>
  <si>
    <t>Nerozdělené zisky</t>
  </si>
  <si>
    <t>Dlouhodobé půjčky</t>
  </si>
  <si>
    <t>Dlouhodobé závazky celkem</t>
  </si>
  <si>
    <t>Krátkodobé půjčky</t>
  </si>
  <si>
    <t>Krátkodobá část dlouhodobých půjček</t>
  </si>
  <si>
    <t>Splatná daň</t>
  </si>
  <si>
    <t>Krátkodobé závazky celkem</t>
  </si>
  <si>
    <t>Závazky celkem</t>
  </si>
  <si>
    <t>PASIVA</t>
  </si>
  <si>
    <t>Tržby</t>
  </si>
  <si>
    <t>Ostatní náklady</t>
  </si>
  <si>
    <t>Finanční náklady</t>
  </si>
  <si>
    <t>Podíl na zisku přidružených společností</t>
  </si>
  <si>
    <t>Zisk před zdaněním</t>
  </si>
  <si>
    <t>Zisky z přecenění majetku</t>
  </si>
  <si>
    <t>Podíl na ostatním úplném výsledku přidružených společností</t>
  </si>
  <si>
    <t>Daň ze zisku vztahující se ke komponentám ostatního úplného výsledku</t>
  </si>
  <si>
    <t>Zisk připadající:</t>
  </si>
  <si>
    <t>Vlastníkům mateřské společnosti</t>
  </si>
  <si>
    <t>Úplný výsledek celkem připadající:</t>
  </si>
  <si>
    <t>Peněžní toky z hlavní (provozní) činnosti</t>
  </si>
  <si>
    <t>Odpisy</t>
  </si>
  <si>
    <t>Příjem z investic</t>
  </si>
  <si>
    <t>Snížení (zvýšení) čistého pracovního kapitálu</t>
  </si>
  <si>
    <t>Placené úroky</t>
  </si>
  <si>
    <t>Placená daň ze zisku</t>
  </si>
  <si>
    <t>Ostatní provozní položky</t>
  </si>
  <si>
    <t>Peněžní toky z investiční činnosti</t>
  </si>
  <si>
    <t>Výdaj za nákup pozemků, budov a zařízení  netto</t>
  </si>
  <si>
    <t>Peněžní toky z financování</t>
  </si>
  <si>
    <t>Příjem z vydání základního kapitálu</t>
  </si>
  <si>
    <t>Příjem z (vydání) dlouhodobého dluhu netto</t>
  </si>
  <si>
    <t>Zaplacené dividendy</t>
  </si>
  <si>
    <t>Ostatní aktivity financování</t>
  </si>
  <si>
    <t>Netto přírůstek peněžních prostředků a peněžních ekvivalentů</t>
  </si>
  <si>
    <t>Peněžní prostředky a peněžní ekvivalenty k počátku období</t>
  </si>
  <si>
    <t>Peněžní prostředky a peněžní ekvivalenty ke konci období</t>
  </si>
  <si>
    <t>Vlastní kapitál připadající vlastníkům mateřské společnosti</t>
  </si>
  <si>
    <t>Změna stavu zásob hotových výrobků a nedokončené výroby</t>
  </si>
  <si>
    <t>Aktivace</t>
  </si>
  <si>
    <t>Spotřeba materiálu a surovin</t>
  </si>
  <si>
    <t>Odpisy a amortizace</t>
  </si>
  <si>
    <t>Snížení hodnoty pozemků, budov a zařízení</t>
  </si>
  <si>
    <t xml:space="preserve">Daň ze zisku  </t>
  </si>
  <si>
    <t>ZISK ZA OBDOBÍ Z POKRAČUJÍCÍCH ČINNOSTÍ</t>
  </si>
  <si>
    <t xml:space="preserve">ZISK ZA OBDOBÍ  </t>
  </si>
  <si>
    <t>OSTATNÍ ÚPLNÝ VÝSLEDEK:</t>
  </si>
  <si>
    <t>Aktuální zisky (ztráty) z definovaných plánů penzijních požitků</t>
  </si>
  <si>
    <t>ÚPLNÝ VÝSLEDEK ZA OBDOBÍ CELKEM</t>
  </si>
  <si>
    <t>Datum</t>
  </si>
  <si>
    <t>CASH FLOW</t>
  </si>
  <si>
    <t>Obchodní závazky</t>
  </si>
  <si>
    <t>Ostatní výnosy</t>
  </si>
  <si>
    <t>Ztráta z ukončených (ukončovaných) činností</t>
  </si>
  <si>
    <t>Základní</t>
  </si>
  <si>
    <t>Zisk na akcii (v měnových jednotkách):</t>
  </si>
  <si>
    <t xml:space="preserve">Přijatý úrok a přijaté  dividendy </t>
  </si>
  <si>
    <t>Ostatní investiční činnost netto</t>
  </si>
  <si>
    <t>Zajištění peněžních toků</t>
  </si>
  <si>
    <t>Náklady na zaměstnanecké požitky (osobní náklady)</t>
  </si>
  <si>
    <t>Podílu nezakládajícímu ovládání (menšinovým podílům)</t>
  </si>
  <si>
    <t>Menšinové podíly</t>
  </si>
  <si>
    <t>VÝKAZ O ÚPLNÉM VÝSLEDKU</t>
  </si>
  <si>
    <t>ROZVAHA</t>
  </si>
  <si>
    <t>List rozvaha:</t>
  </si>
  <si>
    <t>C21 = C55</t>
  </si>
  <si>
    <t>D21 = D55</t>
  </si>
  <si>
    <t>C36 = C37 + C41</t>
  </si>
  <si>
    <t>aktiva celkem = pasiva celkem</t>
  </si>
  <si>
    <t>VK celkem = VK vlastníci mat.společnosti + menšinové podíly</t>
  </si>
  <si>
    <t>závazky celkem = krátkodobé závazky celkem + dlouhodobé závazky celkem</t>
  </si>
  <si>
    <t>VK a závazky celkem = VK celkem + závazky celkem</t>
  </si>
  <si>
    <t>běžné období (sloupec C)</t>
  </si>
  <si>
    <t>minulé období (sloupec D)</t>
  </si>
  <si>
    <t>aktiva celkem = dlouhodobá aktiva celkem + krátkodobá aktiva celkem</t>
  </si>
  <si>
    <t>Bude se vypočítávat samo (sčítací vzorce):</t>
  </si>
  <si>
    <t>C10:C15</t>
  </si>
  <si>
    <t>C17:C20</t>
  </si>
  <si>
    <t>C21 = C9 + C16</t>
  </si>
  <si>
    <t>D21= D9 + D16</t>
  </si>
  <si>
    <t>D36 = D37 + D41</t>
  </si>
  <si>
    <t>C54 = C42 + C47</t>
  </si>
  <si>
    <t>D54 = D42 + D47</t>
  </si>
  <si>
    <t>C55 = C36 + C54</t>
  </si>
  <si>
    <t>D55 = D36 + D54</t>
  </si>
  <si>
    <t>D10:D15</t>
  </si>
  <si>
    <t>D17:D20</t>
  </si>
  <si>
    <t>List výkaz o úplném výsledku</t>
  </si>
  <si>
    <t>úplný výsledek za období = zisk za období + ostatní úplný výsledek za období po zdanění</t>
  </si>
  <si>
    <t>zisk za období = zisk připadající vlastníkům mat.společnosti + podílu nezaklád.ovládání</t>
  </si>
  <si>
    <t>úplný výsledek celkem za období = úplný výsledek připadající vlastníkům mat.společnosti + podílu nezaklád.ovládání</t>
  </si>
  <si>
    <t>C41 = C23 + C40</t>
  </si>
  <si>
    <t>D41 = D23 + D40</t>
  </si>
  <si>
    <t>C23 = C44 + C45</t>
  </si>
  <si>
    <t>D23 = D44 + D45</t>
  </si>
  <si>
    <t>C41 = C51 + C52</t>
  </si>
  <si>
    <t>D41 = D51 + D52</t>
  </si>
  <si>
    <t>Peněžní prostředky a peněžní ekvivalenty ke konci období = CF z hlavní činnosti + CF z investiční činnosti + CF z financování</t>
  </si>
  <si>
    <t>C28 = C8 + C17 + C21</t>
  </si>
  <si>
    <t>Peněžní prostředky a peněžní ekvivalenty ke konci období (minulé období) = Peněžní prostředky a peněžní ekvivalenty k počátku období (běžné období)</t>
  </si>
  <si>
    <t>D28 = C27</t>
  </si>
  <si>
    <t>D28 = D8 + D17 + D21</t>
  </si>
  <si>
    <t>N/A</t>
  </si>
  <si>
    <t>C43:C46</t>
  </si>
  <si>
    <t>D43:D46</t>
  </si>
  <si>
    <t>C48:C53</t>
  </si>
  <si>
    <t>D48:D53</t>
  </si>
  <si>
    <t>C38:C40</t>
  </si>
  <si>
    <t>D38:D40</t>
  </si>
  <si>
    <t>Konsolidace</t>
  </si>
  <si>
    <t>Jednotky</t>
  </si>
  <si>
    <t>Měna</t>
  </si>
  <si>
    <t>Ano</t>
  </si>
  <si>
    <t>CZK</t>
  </si>
  <si>
    <t>Ne</t>
  </si>
  <si>
    <t>EUR</t>
  </si>
  <si>
    <t>Nezvoleno</t>
  </si>
  <si>
    <t>USD</t>
  </si>
  <si>
    <t>GBP</t>
  </si>
  <si>
    <t>Typ povinnosti</t>
  </si>
  <si>
    <t>Základní údaje</t>
  </si>
  <si>
    <t>Pololetní zpráva</t>
  </si>
  <si>
    <t>Výroční zpráva</t>
  </si>
  <si>
    <t>Emitent</t>
  </si>
  <si>
    <t>Název emitenta</t>
  </si>
  <si>
    <t>Informační povinnost</t>
  </si>
  <si>
    <t>Datum vzniku IP</t>
  </si>
  <si>
    <t>Typ informační povinnosti</t>
  </si>
  <si>
    <t>Konsolidovaná zpráva</t>
  </si>
  <si>
    <t>Další informace k formulářům</t>
  </si>
  <si>
    <t xml:space="preserve">Seznam chybových hlášení Finančního výkazu: </t>
  </si>
  <si>
    <t xml:space="preserve"> </t>
  </si>
  <si>
    <t>Ostatní dlouhodobá aktiva</t>
  </si>
  <si>
    <r>
      <t>Ostatní úplný výsledek za období</t>
    </r>
    <r>
      <rPr>
        <b/>
        <sz val="10"/>
        <color indexed="10"/>
        <rFont val="Arial"/>
        <family val="2"/>
        <charset val="238"/>
      </rPr>
      <t xml:space="preserve">            </t>
    </r>
    <r>
      <rPr>
        <b/>
        <sz val="10"/>
        <rFont val="Arial"/>
        <family val="2"/>
        <charset val="238"/>
      </rPr>
      <t>po zdanění</t>
    </r>
  </si>
  <si>
    <t>Ostatní dlouhodobá nehmotná aktiva</t>
  </si>
  <si>
    <t>IČO</t>
  </si>
  <si>
    <t>Kurzové rozdíly z převodu závěrek zahraničních jednotek na jinou měnu</t>
  </si>
  <si>
    <t>Diamond Point, a.s.</t>
  </si>
  <si>
    <t>List Rozvaha - Minulé období - Aktiva celkem musí být shodné číslo jako pasiva celkem.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</si>
</sst>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Microsoft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4" xfId="0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Fill="1" applyBorder="1"/>
    <xf numFmtId="0" fontId="6" fillId="3" borderId="4" xfId="0" applyFont="1" applyFill="1" applyBorder="1" applyAlignment="1">
      <alignment wrapText="1"/>
    </xf>
    <xf numFmtId="0" fontId="0" fillId="0" borderId="8" xfId="0" applyFill="1" applyBorder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1" fillId="3" borderId="4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7" xfId="0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Fill="1" applyBorder="1" applyAlignment="1">
      <alignment wrapText="1"/>
    </xf>
    <xf numFmtId="0" fontId="6" fillId="3" borderId="4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6" fillId="0" borderId="12" xfId="0" applyFont="1" applyBorder="1"/>
    <xf numFmtId="0" fontId="13" fillId="0" borderId="0" xfId="0" applyFont="1" applyFill="1" applyBorder="1"/>
    <xf numFmtId="0" fontId="14" fillId="0" borderId="0" xfId="0" applyFont="1" applyAlignment="1">
      <alignment horizontal="center"/>
    </xf>
    <xf numFmtId="0" fontId="0" fillId="0" borderId="0" xfId="0" applyProtection="1"/>
    <xf numFmtId="0" fontId="6" fillId="0" borderId="0" xfId="0" applyFont="1" applyProtection="1"/>
    <xf numFmtId="49" fontId="15" fillId="0" borderId="13" xfId="0" applyNumberFormat="1" applyFont="1" applyFill="1" applyBorder="1" applyAlignment="1" applyProtection="1">
      <alignment horizontal="left" vertical="center"/>
    </xf>
    <xf numFmtId="0" fontId="0" fillId="0" borderId="0" xfId="0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14" fillId="0" borderId="0" xfId="0" applyFont="1"/>
    <xf numFmtId="49" fontId="11" fillId="3" borderId="4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Protection="1"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14" fillId="0" borderId="0" xfId="0" applyFont="1" applyAlignment="1">
      <alignment wrapText="1"/>
    </xf>
    <xf numFmtId="3" fontId="6" fillId="3" borderId="5" xfId="0" applyNumberFormat="1" applyFont="1" applyFill="1" applyBorder="1" applyProtection="1">
      <protection locked="0"/>
    </xf>
    <xf numFmtId="3" fontId="6" fillId="3" borderId="4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3" fontId="6" fillId="3" borderId="7" xfId="0" applyNumberFormat="1" applyFont="1" applyFill="1" applyBorder="1" applyProtection="1">
      <protection locked="0"/>
    </xf>
    <xf numFmtId="3" fontId="6" fillId="3" borderId="1" xfId="0" applyNumberFormat="1" applyFont="1" applyFill="1" applyBorder="1" applyProtection="1">
      <protection locked="0"/>
    </xf>
    <xf numFmtId="0" fontId="6" fillId="3" borderId="7" xfId="0" applyFont="1" applyFill="1" applyBorder="1" applyAlignment="1">
      <alignment wrapText="1"/>
    </xf>
    <xf numFmtId="14" fontId="6" fillId="3" borderId="4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14" fontId="6" fillId="3" borderId="4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0" borderId="17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14" fontId="0" fillId="0" borderId="18" xfId="0" applyNumberFormat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49" fontId="15" fillId="0" borderId="12" xfId="0" applyNumberFormat="1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/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9" fontId="11" fillId="3" borderId="19" xfId="0" applyNumberFormat="1" applyFont="1" applyFill="1" applyBorder="1" applyAlignment="1" applyProtection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protection locked="0"/>
    </xf>
    <xf numFmtId="49" fontId="12" fillId="0" borderId="18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protection locked="0"/>
    </xf>
    <xf numFmtId="0" fontId="6" fillId="3" borderId="1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</cellXfs>
  <cellStyles count="7">
    <cellStyle name="Normální" xfId="0" builtinId="0"/>
    <cellStyle name="normální 2" xfId="1"/>
    <cellStyle name="normální 2 2" xfId="2"/>
    <cellStyle name="normální 2 2 2" xfId="4"/>
    <cellStyle name="normální 2 2 3" xfId="6"/>
    <cellStyle name="normální 2 3" xfId="3"/>
    <cellStyle name="normální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120770</xdr:colOff>
          <xdr:row>16</xdr:row>
          <xdr:rowOff>51758</xdr:rowOff>
        </xdr:from>
        <xdr:to>
          <xdr:col>6</xdr:col>
          <xdr:colOff>60385</xdr:colOff>
          <xdr:row>21</xdr:row>
          <xdr:rowOff>112143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910/Temporary%20Internet%20Files/OLK3/Struktura%20elektronickeho%20formulare%20financi%20udaju_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(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NÍ ÚDAJE"/>
      <sheetName val="ROZVAHA"/>
      <sheetName val="VÝKAZ O ÚPLNÉM VÝSLEDKU"/>
      <sheetName val="KONTROLA"/>
      <sheetName val="Hlaseni"/>
      <sheetName val="Struktura elektronickeho formu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()"/>
    </sheetNames>
    <definedNames>
      <definedName name="RNaNCNaN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Z16"/>
  <sheetViews>
    <sheetView showGridLines="0" tabSelected="1" workbookViewId="0">
      <selection activeCell="B38" sqref="B38"/>
    </sheetView>
  </sheetViews>
  <sheetFormatPr defaultColWidth="8" defaultRowHeight="11.4" customHeight="1" x14ac:dyDescent="0.2"/>
  <cols>
    <col min="1" max="1" width="2" style="43" customWidth="1"/>
    <col min="2" max="2" width="19" style="43" customWidth="1"/>
    <col min="3" max="3" width="14.625" style="43" customWidth="1"/>
    <col min="4" max="4" width="12.75" style="43" customWidth="1"/>
    <col min="5" max="5" width="18.625" style="43" customWidth="1"/>
    <col min="6" max="6" width="14.875" style="43" customWidth="1"/>
    <col min="7" max="7" width="19" style="43" customWidth="1"/>
    <col min="8" max="22" width="8" style="43"/>
    <col min="23" max="23" width="8" style="43" hidden="1" customWidth="1"/>
    <col min="24" max="24" width="15" style="43" hidden="1" customWidth="1"/>
    <col min="25" max="25" width="14.625" style="43" hidden="1" customWidth="1"/>
    <col min="26" max="26" width="10.25" style="43" hidden="1" customWidth="1"/>
    <col min="27" max="16384" width="8" style="43"/>
  </cols>
  <sheetData>
    <row r="1" spans="2:26" ht="13.6" customHeight="1" thickBot="1" x14ac:dyDescent="0.3">
      <c r="W1" s="44" t="s">
        <v>142</v>
      </c>
      <c r="X1" s="44" t="s">
        <v>132</v>
      </c>
      <c r="Y1" s="44" t="s">
        <v>133</v>
      </c>
      <c r="Z1" s="44" t="s">
        <v>134</v>
      </c>
    </row>
    <row r="2" spans="2:26" ht="20.05" customHeight="1" x14ac:dyDescent="0.2">
      <c r="B2" s="106" t="s">
        <v>143</v>
      </c>
      <c r="C2" s="107"/>
      <c r="D2" s="107"/>
      <c r="E2" s="107"/>
      <c r="F2" s="108"/>
      <c r="W2" s="43" t="s">
        <v>144</v>
      </c>
      <c r="X2" s="43" t="s">
        <v>135</v>
      </c>
      <c r="Y2" s="43">
        <v>1</v>
      </c>
      <c r="Z2" s="43" t="s">
        <v>136</v>
      </c>
    </row>
    <row r="3" spans="2:26" ht="20.05" customHeight="1" thickBot="1" x14ac:dyDescent="0.25">
      <c r="B3" s="109"/>
      <c r="C3" s="110"/>
      <c r="D3" s="110"/>
      <c r="E3" s="110"/>
      <c r="F3" s="111"/>
      <c r="W3" s="43" t="s">
        <v>145</v>
      </c>
      <c r="X3" s="43" t="s">
        <v>137</v>
      </c>
      <c r="Y3" s="43">
        <v>1000</v>
      </c>
      <c r="Z3" s="43" t="s">
        <v>138</v>
      </c>
    </row>
    <row r="4" spans="2:26" ht="20.05" customHeight="1" thickBot="1" x14ac:dyDescent="0.25">
      <c r="Y4" s="43">
        <v>1000000</v>
      </c>
      <c r="Z4" s="43" t="s">
        <v>140</v>
      </c>
    </row>
    <row r="5" spans="2:26" ht="20.05" customHeight="1" thickBot="1" x14ac:dyDescent="0.25">
      <c r="B5" s="112" t="s">
        <v>146</v>
      </c>
      <c r="C5" s="100" t="s">
        <v>147</v>
      </c>
      <c r="D5" s="100"/>
      <c r="E5" s="100"/>
      <c r="F5" s="100"/>
      <c r="Z5" s="43" t="s">
        <v>141</v>
      </c>
    </row>
    <row r="6" spans="2:26" ht="20.05" customHeight="1" thickBot="1" x14ac:dyDescent="0.25">
      <c r="B6" s="112"/>
      <c r="C6" s="113" t="s">
        <v>160</v>
      </c>
      <c r="D6" s="113"/>
      <c r="E6" s="113"/>
      <c r="F6" s="113"/>
    </row>
    <row r="7" spans="2:26" ht="20.05" customHeight="1" thickBot="1" x14ac:dyDescent="0.25">
      <c r="B7" s="112"/>
      <c r="C7" s="100" t="s">
        <v>158</v>
      </c>
      <c r="D7" s="100"/>
      <c r="E7" s="100"/>
      <c r="F7" s="100"/>
    </row>
    <row r="8" spans="2:26" ht="19.55" customHeight="1" thickBot="1" x14ac:dyDescent="0.25">
      <c r="B8" s="112"/>
      <c r="C8" s="114">
        <v>27445518</v>
      </c>
      <c r="D8" s="115"/>
      <c r="E8" s="115"/>
      <c r="F8" s="116"/>
    </row>
    <row r="9" spans="2:26" ht="19.55" hidden="1" customHeight="1" x14ac:dyDescent="0.2">
      <c r="B9" s="54"/>
      <c r="C9" s="55"/>
      <c r="D9" s="55"/>
      <c r="E9" s="55"/>
      <c r="F9" s="55"/>
    </row>
    <row r="10" spans="2:26" ht="19.55" hidden="1" customHeight="1" x14ac:dyDescent="0.2">
      <c r="B10" s="54"/>
      <c r="C10" s="55"/>
      <c r="D10" s="55"/>
      <c r="E10" s="55"/>
      <c r="F10" s="55"/>
    </row>
    <row r="11" spans="2:26" ht="20.05" customHeight="1" thickBot="1" x14ac:dyDescent="0.25"/>
    <row r="12" spans="2:26" ht="23.95" customHeight="1" thickBot="1" x14ac:dyDescent="0.25">
      <c r="B12" s="98" t="s">
        <v>148</v>
      </c>
      <c r="C12" s="100" t="s">
        <v>149</v>
      </c>
      <c r="D12" s="101"/>
      <c r="E12" s="52" t="s">
        <v>150</v>
      </c>
      <c r="F12" s="52" t="s">
        <v>151</v>
      </c>
    </row>
    <row r="13" spans="2:26" ht="20.05" customHeight="1" thickBot="1" x14ac:dyDescent="0.25">
      <c r="B13" s="99"/>
      <c r="C13" s="102">
        <v>41445</v>
      </c>
      <c r="D13" s="103"/>
      <c r="E13" s="53" t="s">
        <v>144</v>
      </c>
      <c r="F13" s="53" t="s">
        <v>137</v>
      </c>
    </row>
    <row r="14" spans="2:26" ht="20.05" customHeight="1" thickBot="1" x14ac:dyDescent="0.25">
      <c r="B14" s="45"/>
      <c r="C14" s="104"/>
      <c r="D14" s="105"/>
      <c r="E14" s="104"/>
      <c r="F14" s="105"/>
    </row>
    <row r="15" spans="2:26" ht="20.05" customHeight="1" thickBot="1" x14ac:dyDescent="0.3">
      <c r="B15" s="117" t="s">
        <v>152</v>
      </c>
      <c r="C15" s="118" t="s">
        <v>133</v>
      </c>
      <c r="D15" s="119"/>
      <c r="E15" s="118" t="s">
        <v>134</v>
      </c>
      <c r="F15" s="119"/>
    </row>
    <row r="16" spans="2:26" ht="20.05" customHeight="1" thickBot="1" x14ac:dyDescent="0.25">
      <c r="B16" s="99"/>
      <c r="C16" s="120">
        <v>1</v>
      </c>
      <c r="D16" s="121"/>
      <c r="E16" s="122" t="s">
        <v>136</v>
      </c>
      <c r="F16" s="123"/>
    </row>
  </sheetData>
  <sheetProtection password="F72F" sheet="1" objects="1" scenarios="1"/>
  <mergeCells count="16">
    <mergeCell ref="B15:B16"/>
    <mergeCell ref="C15:D15"/>
    <mergeCell ref="E15:F15"/>
    <mergeCell ref="C16:D16"/>
    <mergeCell ref="E16:F16"/>
    <mergeCell ref="B12:B13"/>
    <mergeCell ref="C12:D12"/>
    <mergeCell ref="C13:D13"/>
    <mergeCell ref="C14:D14"/>
    <mergeCell ref="B2:F3"/>
    <mergeCell ref="B5:B8"/>
    <mergeCell ref="C5:F5"/>
    <mergeCell ref="C6:F6"/>
    <mergeCell ref="C7:F7"/>
    <mergeCell ref="C8:F8"/>
    <mergeCell ref="E14:F14"/>
  </mergeCells>
  <phoneticPr fontId="7" type="noConversion"/>
  <dataValidations count="5">
    <dataValidation type="date" allowBlank="1" showInputMessage="1" showErrorMessage="1" errorTitle="Zadejte prosím datum" error="Zadejte prosím datum" promptTitle="Zadejte prosím datum" sqref="C13:D13">
      <formula1>36526</formula1>
      <formula2>401769</formula2>
    </dataValidation>
    <dataValidation type="list" allowBlank="1" showInputMessage="1" showErrorMessage="1" errorTitle="Typ informační povinnosti" error="Zvolte odpovídající hodnotu ze seznamu." promptTitle="Typ informační povinnosti" prompt="Zvolte odpovídající hodnotu ze seznamu." sqref="E13">
      <formula1>$W$2:$W$3</formula1>
    </dataValidation>
    <dataValidation type="list" allowBlank="1" showInputMessage="1" showErrorMessage="1" errorTitle="Konsolidovaná zpráva" error="Zvolte odpovídající hodnotu ze seznamu." promptTitle="Konsolidovaná zpráva" prompt="Zvolte odpovídající hodnotu ze seznamu." sqref="F13">
      <formula1>$X$2:$X$3</formula1>
    </dataValidation>
    <dataValidation type="list" allowBlank="1" showInputMessage="1" showErrorMessage="1" errorTitle="Jednotky" error="Zvolte odpovídající hodnotu ze seznamu." promptTitle="Jednotky" prompt="Zvolte odpovídající hodnotu ze seznamu." sqref="C16:D16">
      <formula1>$Y$2:$Y$4</formula1>
    </dataValidation>
    <dataValidation type="list" allowBlank="1" showInputMessage="1" showErrorMessage="1" errorTitle="Měna" error="Zvolte odpovídající hodnotu ze seznamu." promptTitle="Měna" prompt="Zvolte odpovídající hodnotu ze seznamu." sqref="E16:F16">
      <formula1>$Z$2:$Z$5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1" shapeId="5121" r:id="rId4">
          <objectPr defaultSize="0" autoPict="0" macro="[0]!ZkontrolovatFormularPodniky" r:id="rId5">
            <anchor moveWithCells="1">
              <from>
                <xdr:col>0</xdr:col>
                <xdr:colOff>120770</xdr:colOff>
                <xdr:row>16</xdr:row>
                <xdr:rowOff>51758</xdr:rowOff>
              </from>
              <to>
                <xdr:col>6</xdr:col>
                <xdr:colOff>60385</xdr:colOff>
                <xdr:row>21</xdr:row>
                <xdr:rowOff>112143</xdr:rowOff>
              </to>
            </anchor>
          </objectPr>
        </oleObject>
      </mc:Choice>
      <mc:Fallback>
        <oleObject progId="Visio.Drawing.11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51"/>
  <sheetViews>
    <sheetView showGridLines="0" topLeftCell="A33" zoomScaleNormal="100" workbookViewId="0">
      <selection activeCell="E46" sqref="E46"/>
    </sheetView>
  </sheetViews>
  <sheetFormatPr defaultRowHeight="12.9" x14ac:dyDescent="0.2"/>
  <cols>
    <col min="1" max="1" width="3.125" customWidth="1"/>
    <col min="2" max="2" width="32.625" bestFit="1" customWidth="1"/>
    <col min="3" max="4" width="18.75" customWidth="1"/>
    <col min="5" max="5" width="43.25" customWidth="1"/>
  </cols>
  <sheetData>
    <row r="1" spans="2:25" ht="14.3" thickBot="1" x14ac:dyDescent="0.3">
      <c r="B1" s="124" t="s">
        <v>86</v>
      </c>
      <c r="C1" s="125"/>
      <c r="D1" s="126"/>
      <c r="X1" t="s">
        <v>133</v>
      </c>
      <c r="Y1" t="s">
        <v>141</v>
      </c>
    </row>
    <row r="2" spans="2:25" ht="13.6" x14ac:dyDescent="0.25">
      <c r="B2" s="9"/>
      <c r="C2" s="12" t="s">
        <v>154</v>
      </c>
      <c r="D2" s="11" t="s">
        <v>154</v>
      </c>
      <c r="X2" t="s">
        <v>139</v>
      </c>
      <c r="Y2" t="s">
        <v>139</v>
      </c>
    </row>
    <row r="3" spans="2:25" s="12" customFormat="1" ht="14.3" thickBot="1" x14ac:dyDescent="0.3">
      <c r="B3" s="12" t="s">
        <v>16</v>
      </c>
      <c r="C3" s="12" t="s">
        <v>154</v>
      </c>
      <c r="D3" s="12" t="s">
        <v>154</v>
      </c>
    </row>
    <row r="4" spans="2:25" s="11" customFormat="1" ht="14.3" thickBot="1" x14ac:dyDescent="0.3">
      <c r="B4" s="37" t="s">
        <v>72</v>
      </c>
      <c r="C4" s="66">
        <v>42916</v>
      </c>
      <c r="D4" s="66">
        <v>42551</v>
      </c>
    </row>
    <row r="5" spans="2:25" ht="25.5" customHeight="1" thickBot="1" x14ac:dyDescent="0.3">
      <c r="B5" s="14" t="s">
        <v>0</v>
      </c>
      <c r="C5" s="57">
        <f>ROUND(SUM(C6:C11),2)</f>
        <v>1444769518</v>
      </c>
      <c r="D5" s="57">
        <f>ROUND(SUM(D6:D11),2)</f>
        <v>1471983259</v>
      </c>
    </row>
    <row r="6" spans="2:25" ht="25.5" customHeight="1" x14ac:dyDescent="0.2">
      <c r="B6" s="2" t="s">
        <v>17</v>
      </c>
      <c r="C6" s="81">
        <v>1443922018</v>
      </c>
      <c r="D6" s="81">
        <v>1471117759</v>
      </c>
    </row>
    <row r="7" spans="2:25" ht="25.5" customHeight="1" x14ac:dyDescent="0.2">
      <c r="B7" s="3" t="s">
        <v>18</v>
      </c>
      <c r="C7" s="77">
        <v>0</v>
      </c>
      <c r="D7" s="76">
        <v>0</v>
      </c>
    </row>
    <row r="8" spans="2:25" ht="25.5" customHeight="1" x14ac:dyDescent="0.2">
      <c r="B8" s="3" t="s">
        <v>19</v>
      </c>
      <c r="C8" s="77">
        <v>0</v>
      </c>
      <c r="D8" s="76">
        <v>0</v>
      </c>
    </row>
    <row r="9" spans="2:25" ht="25.5" customHeight="1" x14ac:dyDescent="0.2">
      <c r="B9" s="3" t="s">
        <v>155</v>
      </c>
      <c r="C9" s="77">
        <v>0</v>
      </c>
      <c r="D9" s="76">
        <v>0</v>
      </c>
    </row>
    <row r="10" spans="2:25" ht="25.5" customHeight="1" x14ac:dyDescent="0.2">
      <c r="B10" s="3" t="s">
        <v>1</v>
      </c>
      <c r="C10" s="77">
        <v>0</v>
      </c>
      <c r="D10" s="76">
        <v>0</v>
      </c>
    </row>
    <row r="11" spans="2:25" ht="25.5" customHeight="1" thickBot="1" x14ac:dyDescent="0.25">
      <c r="B11" s="4" t="s">
        <v>157</v>
      </c>
      <c r="C11" s="82">
        <v>847500</v>
      </c>
      <c r="D11" s="82">
        <v>865500</v>
      </c>
    </row>
    <row r="12" spans="2:25" ht="25.5" customHeight="1" thickBot="1" x14ac:dyDescent="0.3">
      <c r="B12" s="15" t="s">
        <v>2</v>
      </c>
      <c r="C12" s="58">
        <f>ROUND(SUM(C13:C16),2)</f>
        <v>131840521</v>
      </c>
      <c r="D12" s="58">
        <f>ROUND(SUM(D13:D16),2)</f>
        <v>88636698</v>
      </c>
    </row>
    <row r="13" spans="2:25" ht="25.5" customHeight="1" x14ac:dyDescent="0.2">
      <c r="B13" s="2" t="s">
        <v>3</v>
      </c>
      <c r="C13" s="79">
        <v>0</v>
      </c>
      <c r="D13" s="78">
        <v>0</v>
      </c>
    </row>
    <row r="14" spans="2:25" ht="25.5" customHeight="1" x14ac:dyDescent="0.2">
      <c r="B14" s="3" t="s">
        <v>20</v>
      </c>
      <c r="C14" s="83">
        <v>2707059</v>
      </c>
      <c r="D14" s="83">
        <v>10127485</v>
      </c>
    </row>
    <row r="15" spans="2:25" ht="25.5" customHeight="1" x14ac:dyDescent="0.2">
      <c r="B15" s="3" t="s">
        <v>21</v>
      </c>
      <c r="C15" s="83">
        <v>18927261</v>
      </c>
      <c r="D15" s="83">
        <v>22277397</v>
      </c>
    </row>
    <row r="16" spans="2:25" ht="25.5" customHeight="1" thickBot="1" x14ac:dyDescent="0.25">
      <c r="B16" s="4" t="s">
        <v>22</v>
      </c>
      <c r="C16" s="84">
        <v>110206201</v>
      </c>
      <c r="D16" s="84">
        <v>56231816</v>
      </c>
    </row>
    <row r="17" spans="2:5" ht="25.5" customHeight="1" thickBot="1" x14ac:dyDescent="0.3">
      <c r="B17" s="15" t="s">
        <v>4</v>
      </c>
      <c r="C17" s="58">
        <f>C5+C12</f>
        <v>1576610039</v>
      </c>
      <c r="D17" s="58">
        <f>D5+D12</f>
        <v>1560619957</v>
      </c>
    </row>
    <row r="18" spans="2:5" ht="25.5" customHeight="1" x14ac:dyDescent="0.2">
      <c r="B18" s="41"/>
      <c r="C18" s="39" t="s">
        <v>154</v>
      </c>
      <c r="D18" s="39" t="s">
        <v>154</v>
      </c>
    </row>
    <row r="19" spans="2:5" ht="25.5" hidden="1" customHeight="1" x14ac:dyDescent="0.25">
      <c r="B19" s="38"/>
      <c r="C19" s="39" t="s">
        <v>154</v>
      </c>
      <c r="D19" s="39" t="s">
        <v>154</v>
      </c>
    </row>
    <row r="20" spans="2:5" ht="25.5" hidden="1" customHeight="1" x14ac:dyDescent="0.25">
      <c r="B20" s="38"/>
      <c r="C20" s="39" t="s">
        <v>154</v>
      </c>
      <c r="D20" s="39" t="s">
        <v>154</v>
      </c>
    </row>
    <row r="21" spans="2:5" ht="25.5" hidden="1" customHeight="1" x14ac:dyDescent="0.25">
      <c r="B21" s="38"/>
      <c r="C21" s="39" t="s">
        <v>154</v>
      </c>
      <c r="D21" s="39" t="s">
        <v>154</v>
      </c>
    </row>
    <row r="22" spans="2:5" ht="25.5" hidden="1" customHeight="1" x14ac:dyDescent="0.25">
      <c r="B22" s="38"/>
      <c r="C22" s="39" t="s">
        <v>154</v>
      </c>
      <c r="D22" s="39" t="s">
        <v>154</v>
      </c>
    </row>
    <row r="23" spans="2:5" ht="25.5" hidden="1" customHeight="1" x14ac:dyDescent="0.25">
      <c r="B23" s="38"/>
      <c r="C23" s="39" t="s">
        <v>154</v>
      </c>
      <c r="D23" s="39" t="s">
        <v>154</v>
      </c>
    </row>
    <row r="24" spans="2:5" ht="25.5" hidden="1" customHeight="1" x14ac:dyDescent="0.25">
      <c r="B24" s="38"/>
      <c r="C24" s="39" t="s">
        <v>154</v>
      </c>
      <c r="D24" s="39" t="s">
        <v>154</v>
      </c>
    </row>
    <row r="25" spans="2:5" ht="25.5" hidden="1" customHeight="1" x14ac:dyDescent="0.25">
      <c r="B25" s="38"/>
      <c r="C25" s="39" t="s">
        <v>154</v>
      </c>
      <c r="D25" s="39" t="s">
        <v>154</v>
      </c>
    </row>
    <row r="26" spans="2:5" ht="25.5" hidden="1" customHeight="1" x14ac:dyDescent="0.25">
      <c r="B26" s="38"/>
      <c r="C26" s="39" t="s">
        <v>154</v>
      </c>
      <c r="D26" s="39" t="s">
        <v>154</v>
      </c>
    </row>
    <row r="27" spans="2:5" ht="25.5" hidden="1" customHeight="1" x14ac:dyDescent="0.25">
      <c r="B27" s="38"/>
      <c r="C27" s="39" t="s">
        <v>154</v>
      </c>
      <c r="D27" s="39" t="s">
        <v>154</v>
      </c>
    </row>
    <row r="28" spans="2:5" ht="25.5" hidden="1" customHeight="1" x14ac:dyDescent="0.25">
      <c r="B28" s="38"/>
      <c r="C28" s="39" t="s">
        <v>154</v>
      </c>
      <c r="D28" s="39" t="s">
        <v>154</v>
      </c>
    </row>
    <row r="29" spans="2:5" hidden="1" x14ac:dyDescent="0.2">
      <c r="C29" s="39" t="s">
        <v>154</v>
      </c>
      <c r="D29" s="39" t="s">
        <v>154</v>
      </c>
    </row>
    <row r="30" spans="2:5" s="12" customFormat="1" ht="14.3" thickBot="1" x14ac:dyDescent="0.3">
      <c r="B30" s="12" t="s">
        <v>31</v>
      </c>
      <c r="C30" s="39" t="s">
        <v>154</v>
      </c>
      <c r="D30" s="39" t="s">
        <v>154</v>
      </c>
    </row>
    <row r="31" spans="2:5" s="11" customFormat="1" ht="14.3" thickBot="1" x14ac:dyDescent="0.3">
      <c r="B31" s="37" t="s">
        <v>72</v>
      </c>
      <c r="C31" s="66">
        <v>42916</v>
      </c>
      <c r="D31" s="66">
        <v>42551</v>
      </c>
    </row>
    <row r="32" spans="2:5" ht="30.1" customHeight="1" thickBot="1" x14ac:dyDescent="0.3">
      <c r="B32" s="15" t="s">
        <v>5</v>
      </c>
      <c r="C32" s="58">
        <f>C33</f>
        <v>310660737</v>
      </c>
      <c r="D32" s="59">
        <f>D33</f>
        <v>291277375</v>
      </c>
      <c r="E32" s="10"/>
    </row>
    <row r="33" spans="2:5" ht="27" customHeight="1" thickBot="1" x14ac:dyDescent="0.3">
      <c r="B33" s="19" t="s">
        <v>60</v>
      </c>
      <c r="C33" s="58">
        <f>ROUND(SUM(C34:C36),2)</f>
        <v>310660737</v>
      </c>
      <c r="D33" s="58">
        <f>ROUND(SUM(D34:D36),2)</f>
        <v>291277375</v>
      </c>
    </row>
    <row r="34" spans="2:5" ht="25.5" customHeight="1" x14ac:dyDescent="0.2">
      <c r="B34" s="18" t="s">
        <v>14</v>
      </c>
      <c r="C34" s="85">
        <v>78792500</v>
      </c>
      <c r="D34" s="85">
        <v>78792500</v>
      </c>
      <c r="E34" s="1"/>
    </row>
    <row r="35" spans="2:5" ht="25.5" customHeight="1" x14ac:dyDescent="0.2">
      <c r="B35" s="5" t="s">
        <v>23</v>
      </c>
      <c r="C35" s="86">
        <v>98557850</v>
      </c>
      <c r="D35" s="86">
        <v>75504018</v>
      </c>
      <c r="E35" s="1"/>
    </row>
    <row r="36" spans="2:5" ht="25.5" customHeight="1" thickBot="1" x14ac:dyDescent="0.25">
      <c r="B36" s="20" t="s">
        <v>15</v>
      </c>
      <c r="C36" s="87">
        <v>133310387</v>
      </c>
      <c r="D36" s="87">
        <v>136980857</v>
      </c>
    </row>
    <row r="37" spans="2:5" ht="25.5" customHeight="1" thickBot="1" x14ac:dyDescent="0.3">
      <c r="B37" s="15" t="s">
        <v>84</v>
      </c>
      <c r="C37" s="58">
        <v>0</v>
      </c>
      <c r="D37" s="59">
        <v>0</v>
      </c>
    </row>
    <row r="38" spans="2:5" ht="25.5" customHeight="1" thickBot="1" x14ac:dyDescent="0.3">
      <c r="B38" s="15" t="s">
        <v>25</v>
      </c>
      <c r="C38" s="58">
        <f>ROUND(SUM(C39:C42),2)</f>
        <v>1235523191</v>
      </c>
      <c r="D38" s="58">
        <f>ROUND(SUM(D39:D42),2)</f>
        <v>1237623891</v>
      </c>
    </row>
    <row r="39" spans="2:5" ht="25.5" customHeight="1" x14ac:dyDescent="0.2">
      <c r="B39" s="18" t="s">
        <v>24</v>
      </c>
      <c r="C39" s="88">
        <v>1100000000</v>
      </c>
      <c r="D39" s="88">
        <v>1100000000</v>
      </c>
    </row>
    <row r="40" spans="2:5" ht="25.5" customHeight="1" x14ac:dyDescent="0.2">
      <c r="B40" s="5" t="s">
        <v>6</v>
      </c>
      <c r="C40" s="89">
        <v>134459136</v>
      </c>
      <c r="D40" s="89">
        <v>135999954</v>
      </c>
    </row>
    <row r="41" spans="2:5" ht="25.5" customHeight="1" x14ac:dyDescent="0.2">
      <c r="B41" s="5" t="s">
        <v>7</v>
      </c>
      <c r="C41" s="89">
        <v>0</v>
      </c>
      <c r="D41" s="89">
        <v>0</v>
      </c>
    </row>
    <row r="42" spans="2:5" ht="25.5" customHeight="1" thickBot="1" x14ac:dyDescent="0.25">
      <c r="B42" s="20" t="s">
        <v>8</v>
      </c>
      <c r="C42" s="90">
        <v>1064055</v>
      </c>
      <c r="D42" s="90">
        <v>1623937</v>
      </c>
    </row>
    <row r="43" spans="2:5" ht="25.5" customHeight="1" thickBot="1" x14ac:dyDescent="0.3">
      <c r="B43" s="15" t="s">
        <v>29</v>
      </c>
      <c r="C43" s="58">
        <f>ROUND(SUM(C44:C49),2)</f>
        <v>30426110</v>
      </c>
      <c r="D43" s="58">
        <f>ROUND(SUM(D44:D49),2)</f>
        <v>31718691</v>
      </c>
    </row>
    <row r="44" spans="2:5" ht="25.5" customHeight="1" x14ac:dyDescent="0.2">
      <c r="B44" s="18" t="s">
        <v>74</v>
      </c>
      <c r="C44" s="91">
        <v>12969629</v>
      </c>
      <c r="D44" s="91">
        <v>11239635</v>
      </c>
    </row>
    <row r="45" spans="2:5" ht="25.5" customHeight="1" x14ac:dyDescent="0.2">
      <c r="B45" s="5" t="s">
        <v>26</v>
      </c>
      <c r="C45" s="92">
        <v>0</v>
      </c>
      <c r="D45" s="92">
        <v>0</v>
      </c>
    </row>
    <row r="46" spans="2:5" ht="25.5" customHeight="1" x14ac:dyDescent="0.2">
      <c r="B46" s="5" t="s">
        <v>27</v>
      </c>
      <c r="C46" s="92">
        <v>1222222</v>
      </c>
      <c r="D46" s="92">
        <v>1222222</v>
      </c>
    </row>
    <row r="47" spans="2:5" ht="25.5" customHeight="1" x14ac:dyDescent="0.2">
      <c r="B47" s="5" t="s">
        <v>28</v>
      </c>
      <c r="C47" s="92">
        <v>0</v>
      </c>
      <c r="D47" s="92">
        <v>0</v>
      </c>
    </row>
    <row r="48" spans="2:5" ht="25.5" customHeight="1" x14ac:dyDescent="0.2">
      <c r="B48" s="5" t="s">
        <v>9</v>
      </c>
      <c r="C48" s="92">
        <v>3136710</v>
      </c>
      <c r="D48" s="92">
        <v>3191430</v>
      </c>
    </row>
    <row r="49" spans="2:4" ht="25.5" customHeight="1" thickBot="1" x14ac:dyDescent="0.25">
      <c r="B49" s="20" t="s">
        <v>10</v>
      </c>
      <c r="C49" s="93">
        <v>13097549</v>
      </c>
      <c r="D49" s="93">
        <v>16065404</v>
      </c>
    </row>
    <row r="50" spans="2:4" ht="25.5" customHeight="1" thickBot="1" x14ac:dyDescent="0.3">
      <c r="B50" s="15" t="s">
        <v>30</v>
      </c>
      <c r="C50" s="58">
        <f>C38+C43</f>
        <v>1265949301</v>
      </c>
      <c r="D50" s="59">
        <f>D38+D43</f>
        <v>1269342582</v>
      </c>
    </row>
    <row r="51" spans="2:4" ht="25.5" customHeight="1" thickBot="1" x14ac:dyDescent="0.3">
      <c r="B51" s="15" t="s">
        <v>11</v>
      </c>
      <c r="C51" s="58">
        <f>ROUND((C50+C32),2)</f>
        <v>1576610038</v>
      </c>
      <c r="D51" s="58">
        <f>D50+D32</f>
        <v>1560619957</v>
      </c>
    </row>
  </sheetData>
  <sheetProtection password="F72F" sheet="1" objects="1" scenarios="1"/>
  <mergeCells count="1">
    <mergeCell ref="B1:D1"/>
  </mergeCells>
  <phoneticPr fontId="7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5"/>
  <sheetViews>
    <sheetView showGridLines="0" topLeftCell="A37" zoomScaleNormal="100" workbookViewId="0">
      <selection activeCell="J15" sqref="J15"/>
    </sheetView>
  </sheetViews>
  <sheetFormatPr defaultRowHeight="12.9" x14ac:dyDescent="0.2"/>
  <cols>
    <col min="1" max="1" width="2.375" customWidth="1"/>
    <col min="2" max="2" width="32" customWidth="1"/>
    <col min="3" max="4" width="18.75" customWidth="1"/>
  </cols>
  <sheetData>
    <row r="1" spans="2:6" ht="15.8" customHeight="1" thickBot="1" x14ac:dyDescent="0.3">
      <c r="B1" s="124" t="s">
        <v>85</v>
      </c>
      <c r="C1" s="127"/>
      <c r="D1" s="128"/>
    </row>
    <row r="2" spans="2:6" ht="14.3" thickBot="1" x14ac:dyDescent="0.3">
      <c r="B2" s="27"/>
      <c r="C2" s="12" t="s">
        <v>154</v>
      </c>
      <c r="D2" s="28" t="s">
        <v>154</v>
      </c>
    </row>
    <row r="3" spans="2:6" ht="14.3" thickBot="1" x14ac:dyDescent="0.3">
      <c r="B3" s="13" t="s">
        <v>72</v>
      </c>
      <c r="C3" s="80">
        <v>42916</v>
      </c>
      <c r="D3" s="80">
        <v>42551</v>
      </c>
    </row>
    <row r="4" spans="2:6" ht="25.5" customHeight="1" x14ac:dyDescent="0.2">
      <c r="B4" s="6" t="s">
        <v>32</v>
      </c>
      <c r="C4" s="95">
        <v>65579289</v>
      </c>
      <c r="D4" s="95">
        <v>65529409</v>
      </c>
      <c r="F4" s="10"/>
    </row>
    <row r="5" spans="2:6" ht="25.5" customHeight="1" x14ac:dyDescent="0.2">
      <c r="B5" s="7" t="s">
        <v>75</v>
      </c>
      <c r="C5" s="94">
        <v>11</v>
      </c>
      <c r="D5" s="94">
        <v>4</v>
      </c>
    </row>
    <row r="6" spans="2:6" ht="25.5" customHeight="1" x14ac:dyDescent="0.2">
      <c r="B6" s="29" t="s">
        <v>61</v>
      </c>
      <c r="C6" s="94">
        <v>0</v>
      </c>
      <c r="D6" s="94">
        <v>0</v>
      </c>
    </row>
    <row r="7" spans="2:6" ht="25.5" customHeight="1" x14ac:dyDescent="0.2">
      <c r="B7" s="7" t="s">
        <v>62</v>
      </c>
      <c r="C7" s="94">
        <v>0</v>
      </c>
      <c r="D7" s="94">
        <v>0</v>
      </c>
    </row>
    <row r="8" spans="2:6" ht="25.5" customHeight="1" x14ac:dyDescent="0.2">
      <c r="B8" s="7" t="s">
        <v>63</v>
      </c>
      <c r="C8" s="94">
        <v>6717921</v>
      </c>
      <c r="D8" s="94">
        <v>6881164</v>
      </c>
    </row>
    <row r="9" spans="2:6" ht="25.5" customHeight="1" x14ac:dyDescent="0.2">
      <c r="B9" s="34" t="s">
        <v>82</v>
      </c>
      <c r="C9" s="94">
        <v>107757</v>
      </c>
      <c r="D9" s="94">
        <v>80400</v>
      </c>
    </row>
    <row r="10" spans="2:6" ht="25.5" customHeight="1" x14ac:dyDescent="0.2">
      <c r="B10" s="7" t="s">
        <v>64</v>
      </c>
      <c r="C10" s="94">
        <v>15353574</v>
      </c>
      <c r="D10" s="94">
        <v>16184778</v>
      </c>
    </row>
    <row r="11" spans="2:6" ht="25.5" customHeight="1" x14ac:dyDescent="0.2">
      <c r="B11" s="29" t="s">
        <v>65</v>
      </c>
      <c r="C11" s="94">
        <v>0</v>
      </c>
      <c r="D11" s="94">
        <v>0</v>
      </c>
    </row>
    <row r="12" spans="2:6" ht="25.5" customHeight="1" x14ac:dyDescent="0.2">
      <c r="B12" s="7" t="s">
        <v>33</v>
      </c>
      <c r="C12" s="94">
        <v>8818540</v>
      </c>
      <c r="D12" s="94">
        <v>8880074</v>
      </c>
    </row>
    <row r="13" spans="2:6" ht="25.5" customHeight="1" x14ac:dyDescent="0.2">
      <c r="B13" s="7" t="s">
        <v>34</v>
      </c>
      <c r="C13" s="94">
        <v>20782211</v>
      </c>
      <c r="D13" s="94">
        <v>19284171</v>
      </c>
    </row>
    <row r="14" spans="2:6" ht="27.7" customHeight="1" thickBot="1" x14ac:dyDescent="0.25">
      <c r="B14" s="35" t="s">
        <v>35</v>
      </c>
      <c r="C14" s="96">
        <v>0</v>
      </c>
      <c r="D14" s="96">
        <v>0</v>
      </c>
    </row>
    <row r="15" spans="2:6" ht="25.5" customHeight="1" thickBot="1" x14ac:dyDescent="0.3">
      <c r="B15" s="15" t="s">
        <v>36</v>
      </c>
      <c r="C15" s="64">
        <f>ROUND(C4+C5-C10-C8-C12-C9-C13,2)</f>
        <v>13799297</v>
      </c>
      <c r="D15" s="64">
        <f>ROUND(D4+D5-D8-D9-D10-D12-D13,2)</f>
        <v>14218826</v>
      </c>
    </row>
    <row r="16" spans="2:6" ht="25.5" customHeight="1" thickBot="1" x14ac:dyDescent="0.25">
      <c r="B16" s="16" t="s">
        <v>66</v>
      </c>
      <c r="C16" s="97">
        <v>5724370</v>
      </c>
      <c r="D16" s="97">
        <v>2729012</v>
      </c>
    </row>
    <row r="17" spans="2:4" ht="28.55" customHeight="1" thickBot="1" x14ac:dyDescent="0.3">
      <c r="B17" s="19" t="s">
        <v>67</v>
      </c>
      <c r="C17" s="64">
        <f>ROUND(C15-C16,2)</f>
        <v>8074927</v>
      </c>
      <c r="D17" s="64">
        <f>ROUND(D15-D16,2)</f>
        <v>11489814</v>
      </c>
    </row>
    <row r="18" spans="2:4" ht="27.7" customHeight="1" thickBot="1" x14ac:dyDescent="0.25">
      <c r="B18" s="35" t="s">
        <v>76</v>
      </c>
      <c r="C18" s="48">
        <v>0</v>
      </c>
      <c r="D18" s="48">
        <v>0</v>
      </c>
    </row>
    <row r="19" spans="2:4" ht="25.5" customHeight="1" thickBot="1" x14ac:dyDescent="0.3">
      <c r="B19" s="15" t="s">
        <v>68</v>
      </c>
      <c r="C19" s="58">
        <f>ROUND(C17+C18,2)</f>
        <v>8074927</v>
      </c>
      <c r="D19" s="58">
        <f>ROUND(D17+D18,2)</f>
        <v>11489814</v>
      </c>
    </row>
    <row r="20" spans="2:4" ht="25.5" customHeight="1" x14ac:dyDescent="0.2">
      <c r="B20" s="41"/>
      <c r="C20" s="39" t="s">
        <v>154</v>
      </c>
      <c r="D20" s="39" t="s">
        <v>154</v>
      </c>
    </row>
    <row r="21" spans="2:4" ht="25.5" hidden="1" customHeight="1" x14ac:dyDescent="0.25">
      <c r="B21" s="38"/>
      <c r="C21" s="39" t="s">
        <v>154</v>
      </c>
      <c r="D21" s="39" t="s">
        <v>154</v>
      </c>
    </row>
    <row r="22" spans="2:4" ht="25.5" hidden="1" customHeight="1" x14ac:dyDescent="0.25">
      <c r="B22" s="38"/>
      <c r="C22" s="39" t="s">
        <v>154</v>
      </c>
      <c r="D22" s="39" t="s">
        <v>154</v>
      </c>
    </row>
    <row r="23" spans="2:4" ht="25.5" hidden="1" customHeight="1" x14ac:dyDescent="0.25">
      <c r="B23" s="38"/>
      <c r="C23" s="39" t="s">
        <v>154</v>
      </c>
      <c r="D23" s="39" t="s">
        <v>154</v>
      </c>
    </row>
    <row r="24" spans="2:4" ht="25.5" hidden="1" customHeight="1" x14ac:dyDescent="0.25">
      <c r="B24" s="38"/>
      <c r="C24" s="39" t="s">
        <v>154</v>
      </c>
      <c r="D24" s="39" t="s">
        <v>154</v>
      </c>
    </row>
    <row r="25" spans="2:4" ht="25.5" hidden="1" customHeight="1" x14ac:dyDescent="0.25">
      <c r="B25" s="38"/>
      <c r="C25" s="39" t="s">
        <v>154</v>
      </c>
      <c r="D25" s="39" t="s">
        <v>154</v>
      </c>
    </row>
    <row r="26" spans="2:4" ht="25.5" hidden="1" customHeight="1" x14ac:dyDescent="0.25">
      <c r="B26" s="38"/>
      <c r="C26" s="39" t="s">
        <v>154</v>
      </c>
      <c r="D26" s="39" t="s">
        <v>154</v>
      </c>
    </row>
    <row r="27" spans="2:4" ht="25.5" hidden="1" customHeight="1" x14ac:dyDescent="0.25">
      <c r="B27" s="38"/>
      <c r="C27" s="39" t="s">
        <v>154</v>
      </c>
      <c r="D27" s="39" t="s">
        <v>154</v>
      </c>
    </row>
    <row r="28" spans="2:4" ht="25.5" customHeight="1" thickBot="1" x14ac:dyDescent="0.3">
      <c r="B28" s="40" t="s">
        <v>69</v>
      </c>
      <c r="C28" s="31" t="s">
        <v>154</v>
      </c>
      <c r="D28" s="31" t="s">
        <v>154</v>
      </c>
    </row>
    <row r="29" spans="2:4" ht="27.7" customHeight="1" x14ac:dyDescent="0.2">
      <c r="B29" s="33" t="s">
        <v>159</v>
      </c>
      <c r="C29" s="47">
        <v>0</v>
      </c>
      <c r="D29" s="47">
        <v>0</v>
      </c>
    </row>
    <row r="30" spans="2:4" ht="27.7" customHeight="1" x14ac:dyDescent="0.2">
      <c r="B30" s="33" t="s">
        <v>19</v>
      </c>
      <c r="C30" s="47">
        <v>0</v>
      </c>
      <c r="D30" s="47">
        <v>0</v>
      </c>
    </row>
    <row r="31" spans="2:4" ht="27.7" customHeight="1" x14ac:dyDescent="0.2">
      <c r="B31" s="33" t="s">
        <v>81</v>
      </c>
      <c r="C31" s="47">
        <v>0</v>
      </c>
      <c r="D31" s="47">
        <v>0</v>
      </c>
    </row>
    <row r="32" spans="2:4" ht="27.7" customHeight="1" x14ac:dyDescent="0.2">
      <c r="B32" s="33" t="s">
        <v>37</v>
      </c>
      <c r="C32" s="47">
        <v>0</v>
      </c>
      <c r="D32" s="47">
        <v>0</v>
      </c>
    </row>
    <row r="33" spans="2:4" ht="27.7" customHeight="1" x14ac:dyDescent="0.2">
      <c r="B33" s="33" t="s">
        <v>70</v>
      </c>
      <c r="C33" s="47">
        <v>0</v>
      </c>
      <c r="D33" s="47">
        <v>0</v>
      </c>
    </row>
    <row r="34" spans="2:4" ht="27.7" customHeight="1" x14ac:dyDescent="0.2">
      <c r="B34" s="33" t="s">
        <v>38</v>
      </c>
      <c r="C34" s="47">
        <v>0</v>
      </c>
      <c r="D34" s="47">
        <v>0</v>
      </c>
    </row>
    <row r="35" spans="2:4" ht="39.75" customHeight="1" x14ac:dyDescent="0.2">
      <c r="B35" s="33" t="s">
        <v>39</v>
      </c>
      <c r="C35" s="47">
        <v>0</v>
      </c>
      <c r="D35" s="47">
        <v>0</v>
      </c>
    </row>
    <row r="36" spans="2:4" ht="27.7" customHeight="1" thickBot="1" x14ac:dyDescent="0.3">
      <c r="B36" s="65" t="s">
        <v>156</v>
      </c>
      <c r="C36" s="63">
        <v>0</v>
      </c>
      <c r="D36" s="63">
        <v>0</v>
      </c>
    </row>
    <row r="37" spans="2:4" ht="30.1" customHeight="1" thickBot="1" x14ac:dyDescent="0.3">
      <c r="B37" s="19" t="s">
        <v>71</v>
      </c>
      <c r="C37" s="63">
        <f>ROUND(C19+C36,2)</f>
        <v>8074927</v>
      </c>
      <c r="D37" s="63">
        <f>ROUND(D19+D36,2)</f>
        <v>11489814</v>
      </c>
    </row>
    <row r="38" spans="2:4" ht="12.1" customHeight="1" x14ac:dyDescent="0.2">
      <c r="B38" s="30"/>
      <c r="C38" s="30" t="s">
        <v>154</v>
      </c>
      <c r="D38" s="30" t="s">
        <v>154</v>
      </c>
    </row>
    <row r="39" spans="2:4" ht="25.5" customHeight="1" thickBot="1" x14ac:dyDescent="0.25">
      <c r="B39" s="11" t="s">
        <v>40</v>
      </c>
      <c r="C39" s="11" t="s">
        <v>154</v>
      </c>
      <c r="D39" s="11" t="s">
        <v>154</v>
      </c>
    </row>
    <row r="40" spans="2:4" ht="25.5" customHeight="1" x14ac:dyDescent="0.2">
      <c r="B40" s="6" t="s">
        <v>41</v>
      </c>
      <c r="C40" s="48">
        <f>C37</f>
        <v>8074927</v>
      </c>
      <c r="D40" s="48">
        <f>D37</f>
        <v>11489814</v>
      </c>
    </row>
    <row r="41" spans="2:4" ht="27.7" customHeight="1" thickBot="1" x14ac:dyDescent="0.25">
      <c r="B41" s="33" t="s">
        <v>83</v>
      </c>
      <c r="C41" s="50">
        <v>0</v>
      </c>
      <c r="D41" s="50">
        <v>0</v>
      </c>
    </row>
    <row r="42" spans="2:4" ht="12.1" customHeight="1" x14ac:dyDescent="0.2">
      <c r="B42" s="30"/>
      <c r="C42" s="30" t="s">
        <v>154</v>
      </c>
      <c r="D42" s="30" t="s">
        <v>154</v>
      </c>
    </row>
    <row r="43" spans="2:4" ht="25.5" customHeight="1" thickBot="1" x14ac:dyDescent="0.25">
      <c r="B43" s="32" t="s">
        <v>78</v>
      </c>
      <c r="C43" s="31" t="s">
        <v>154</v>
      </c>
      <c r="D43" s="31" t="s">
        <v>154</v>
      </c>
    </row>
    <row r="44" spans="2:4" ht="25.5" customHeight="1" thickBot="1" x14ac:dyDescent="0.25">
      <c r="B44" s="17" t="s">
        <v>77</v>
      </c>
      <c r="C44" s="49">
        <v>0</v>
      </c>
      <c r="D44" s="49">
        <v>0</v>
      </c>
    </row>
    <row r="45" spans="2:4" ht="12.1" customHeight="1" x14ac:dyDescent="0.2">
      <c r="B45" s="11"/>
      <c r="C45" s="11" t="s">
        <v>154</v>
      </c>
      <c r="D45" s="11" t="s">
        <v>154</v>
      </c>
    </row>
    <row r="46" spans="2:4" ht="25.5" customHeight="1" thickBot="1" x14ac:dyDescent="0.25">
      <c r="B46" s="31" t="s">
        <v>42</v>
      </c>
      <c r="C46" s="31" t="s">
        <v>154</v>
      </c>
      <c r="D46" s="31" t="s">
        <v>154</v>
      </c>
    </row>
    <row r="47" spans="2:4" ht="25.5" customHeight="1" x14ac:dyDescent="0.2">
      <c r="B47" s="6" t="s">
        <v>41</v>
      </c>
      <c r="C47" s="48">
        <f>C37</f>
        <v>8074927</v>
      </c>
      <c r="D47" s="48">
        <f>D37</f>
        <v>11489814</v>
      </c>
    </row>
    <row r="48" spans="2:4" ht="27.7" customHeight="1" thickBot="1" x14ac:dyDescent="0.25">
      <c r="B48" s="36" t="s">
        <v>83</v>
      </c>
      <c r="C48" s="50">
        <v>0</v>
      </c>
      <c r="D48" s="50">
        <v>0</v>
      </c>
    </row>
    <row r="49" spans="2:4" ht="21.75" customHeight="1" x14ac:dyDescent="0.2">
      <c r="C49" t="s">
        <v>154</v>
      </c>
      <c r="D49" s="11" t="s">
        <v>154</v>
      </c>
    </row>
    <row r="50" spans="2:4" ht="13.6" thickBot="1" x14ac:dyDescent="0.25">
      <c r="B50" s="31" t="str">
        <f>IF('ZÁKLADNÍ ÚDAJE'!E13="Výroční zpráva","Dividendy","")</f>
        <v/>
      </c>
      <c r="C50" s="31" t="s">
        <v>154</v>
      </c>
      <c r="D50" s="31" t="s">
        <v>154</v>
      </c>
    </row>
    <row r="51" spans="2:4" ht="28.55" customHeight="1" thickBot="1" x14ac:dyDescent="0.25">
      <c r="B51" s="8" t="str">
        <f>IF('ZÁKLADNÍ ÚDAJE'!E13="Výroční zpráva","Vyplacené","")</f>
        <v/>
      </c>
      <c r="C51" s="50" t="str">
        <f>IF('ZÁKLADNÍ ÚDAJE'!E13="Výroční zpráva","0","")</f>
        <v/>
      </c>
      <c r="D51" s="50" t="str">
        <f>IF('ZÁKLADNÍ ÚDAJE'!E13="Výroční zpráva","0","")</f>
        <v/>
      </c>
    </row>
    <row r="52" spans="2:4" x14ac:dyDescent="0.2">
      <c r="D52" s="11"/>
    </row>
    <row r="53" spans="2:4" x14ac:dyDescent="0.2">
      <c r="D53" s="11"/>
    </row>
    <row r="54" spans="2:4" x14ac:dyDescent="0.2">
      <c r="D54" s="11"/>
    </row>
    <row r="55" spans="2:4" x14ac:dyDescent="0.2">
      <c r="D55" s="11"/>
    </row>
  </sheetData>
  <sheetProtection password="F72F" sheet="1" objects="1" scenarios="1"/>
  <mergeCells count="1">
    <mergeCell ref="B1:D1"/>
  </mergeCells>
  <phoneticPr fontId="7" type="noConversion"/>
  <pageMargins left="0.78740157499999996" right="0.78740157499999996" top="0.984251969" bottom="0.984251969" header="0.4921259845" footer="0.492125984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4"/>
  <sheetViews>
    <sheetView showGridLines="0" workbookViewId="0">
      <selection activeCell="G14" sqref="G14"/>
    </sheetView>
  </sheetViews>
  <sheetFormatPr defaultRowHeight="12.9" x14ac:dyDescent="0.2"/>
  <cols>
    <col min="1" max="1" width="2.375" customWidth="1"/>
    <col min="2" max="2" width="39.75" bestFit="1" customWidth="1"/>
    <col min="3" max="4" width="18.75" customWidth="1"/>
  </cols>
  <sheetData>
    <row r="1" spans="2:5" ht="14.3" thickBot="1" x14ac:dyDescent="0.3">
      <c r="B1" s="124" t="s">
        <v>73</v>
      </c>
      <c r="C1" s="125"/>
      <c r="D1" s="126"/>
    </row>
    <row r="2" spans="2:5" ht="14.3" thickBot="1" x14ac:dyDescent="0.3">
      <c r="B2" s="21"/>
      <c r="C2" s="22" t="s">
        <v>154</v>
      </c>
      <c r="D2" s="22" t="s">
        <v>154</v>
      </c>
      <c r="E2" t="s">
        <v>154</v>
      </c>
    </row>
    <row r="3" spans="2:5" ht="14.3" thickBot="1" x14ac:dyDescent="0.3">
      <c r="B3" s="13" t="s">
        <v>72</v>
      </c>
      <c r="C3" s="66">
        <v>42916</v>
      </c>
      <c r="D3" s="66"/>
    </row>
    <row r="4" spans="2:5" ht="20.25" customHeight="1" thickBot="1" x14ac:dyDescent="0.3">
      <c r="B4" s="26" t="s">
        <v>43</v>
      </c>
      <c r="C4" s="58">
        <f>ROUND(SUM(C5:C12),2)</f>
        <v>29004515</v>
      </c>
      <c r="D4" s="58">
        <v>0</v>
      </c>
    </row>
    <row r="5" spans="2:5" ht="20.25" customHeight="1" x14ac:dyDescent="0.2">
      <c r="B5" s="23" t="s">
        <v>13</v>
      </c>
      <c r="C5" s="67">
        <v>13799298</v>
      </c>
      <c r="D5" s="60">
        <v>0</v>
      </c>
    </row>
    <row r="6" spans="2:5" ht="20.25" customHeight="1" x14ac:dyDescent="0.2">
      <c r="B6" s="24" t="s">
        <v>44</v>
      </c>
      <c r="C6" s="68">
        <v>15353574</v>
      </c>
      <c r="D6" s="61">
        <v>0</v>
      </c>
    </row>
    <row r="7" spans="2:5" ht="20.25" customHeight="1" x14ac:dyDescent="0.2">
      <c r="B7" s="24" t="s">
        <v>45</v>
      </c>
      <c r="C7" s="61">
        <v>0</v>
      </c>
      <c r="D7" s="61">
        <v>0</v>
      </c>
    </row>
    <row r="8" spans="2:5" ht="20.25" customHeight="1" x14ac:dyDescent="0.2">
      <c r="B8" s="24" t="s">
        <v>12</v>
      </c>
      <c r="C8" s="69">
        <v>22122222</v>
      </c>
      <c r="D8" s="61">
        <v>0</v>
      </c>
    </row>
    <row r="9" spans="2:5" ht="20.25" customHeight="1" x14ac:dyDescent="0.2">
      <c r="B9" s="24" t="s">
        <v>46</v>
      </c>
      <c r="C9" s="70">
        <v>8629150</v>
      </c>
      <c r="D9" s="61">
        <v>0</v>
      </c>
    </row>
    <row r="10" spans="2:5" ht="20.25" customHeight="1" x14ac:dyDescent="0.2">
      <c r="B10" s="24" t="s">
        <v>47</v>
      </c>
      <c r="C10" s="71">
        <v>-22244444</v>
      </c>
      <c r="D10" s="61">
        <v>0</v>
      </c>
    </row>
    <row r="11" spans="2:5" ht="20.25" customHeight="1" x14ac:dyDescent="0.2">
      <c r="B11" s="24" t="s">
        <v>48</v>
      </c>
      <c r="C11" s="61">
        <v>-6263920</v>
      </c>
      <c r="D11" s="61">
        <v>0</v>
      </c>
    </row>
    <row r="12" spans="2:5" ht="20.25" customHeight="1" thickBot="1" x14ac:dyDescent="0.25">
      <c r="B12" s="25" t="s">
        <v>49</v>
      </c>
      <c r="C12" s="72">
        <v>-2391365</v>
      </c>
      <c r="D12" s="62">
        <v>0</v>
      </c>
    </row>
    <row r="13" spans="2:5" ht="20.25" customHeight="1" thickBot="1" x14ac:dyDescent="0.3">
      <c r="B13" s="26" t="s">
        <v>50</v>
      </c>
      <c r="C13" s="58">
        <f>ROUND(SUM(C14:C16),2)</f>
        <v>-10213</v>
      </c>
      <c r="D13" s="58">
        <v>0</v>
      </c>
    </row>
    <row r="14" spans="2:5" ht="25.85" x14ac:dyDescent="0.2">
      <c r="B14" s="23" t="s">
        <v>51</v>
      </c>
      <c r="C14" s="73">
        <v>-10000</v>
      </c>
      <c r="D14" s="60">
        <v>0</v>
      </c>
    </row>
    <row r="15" spans="2:5" ht="20.25" customHeight="1" x14ac:dyDescent="0.2">
      <c r="B15" s="24" t="s">
        <v>79</v>
      </c>
      <c r="C15" s="74">
        <v>-213</v>
      </c>
      <c r="D15" s="61">
        <v>0</v>
      </c>
    </row>
    <row r="16" spans="2:5" ht="20.25" customHeight="1" thickBot="1" x14ac:dyDescent="0.25">
      <c r="B16" s="24" t="s">
        <v>80</v>
      </c>
      <c r="C16" s="62">
        <v>0</v>
      </c>
      <c r="D16" s="62">
        <v>0</v>
      </c>
    </row>
    <row r="17" spans="2:4" ht="20.25" customHeight="1" thickBot="1" x14ac:dyDescent="0.3">
      <c r="B17" s="26" t="s">
        <v>52</v>
      </c>
      <c r="C17" s="58">
        <f>ROUND(SUM(C18:C22),2)</f>
        <v>0</v>
      </c>
      <c r="D17" s="58">
        <v>0</v>
      </c>
    </row>
    <row r="18" spans="2:4" ht="20.25" customHeight="1" x14ac:dyDescent="0.2">
      <c r="B18" s="23" t="s">
        <v>53</v>
      </c>
      <c r="C18" s="60">
        <v>0</v>
      </c>
      <c r="D18" s="60">
        <v>0</v>
      </c>
    </row>
    <row r="19" spans="2:4" ht="20.25" customHeight="1" x14ac:dyDescent="0.2">
      <c r="B19" s="24" t="s">
        <v>54</v>
      </c>
      <c r="C19" s="61">
        <v>0</v>
      </c>
      <c r="D19" s="61">
        <v>0</v>
      </c>
    </row>
    <row r="20" spans="2:4" ht="20.25" customHeight="1" x14ac:dyDescent="0.2">
      <c r="B20" s="24" t="s">
        <v>55</v>
      </c>
      <c r="C20" s="75">
        <v>0</v>
      </c>
      <c r="D20" s="61">
        <v>0</v>
      </c>
    </row>
    <row r="21" spans="2:4" ht="20.25" customHeight="1" x14ac:dyDescent="0.2">
      <c r="B21" s="24" t="s">
        <v>56</v>
      </c>
      <c r="C21" s="75">
        <v>0</v>
      </c>
      <c r="D21" s="61">
        <v>0</v>
      </c>
    </row>
    <row r="22" spans="2:4" ht="26.5" thickBot="1" x14ac:dyDescent="0.25">
      <c r="B22" s="25" t="s">
        <v>57</v>
      </c>
      <c r="C22" s="62">
        <v>0</v>
      </c>
      <c r="D22" s="62">
        <v>0</v>
      </c>
    </row>
    <row r="23" spans="2:4" ht="30.1" customHeight="1" thickBot="1" x14ac:dyDescent="0.3">
      <c r="B23" s="26" t="s">
        <v>58</v>
      </c>
      <c r="C23" s="58">
        <v>81211899</v>
      </c>
      <c r="D23" s="58">
        <v>0</v>
      </c>
    </row>
    <row r="24" spans="2:4" ht="30.1" customHeight="1" thickBot="1" x14ac:dyDescent="0.3">
      <c r="B24" s="26" t="s">
        <v>59</v>
      </c>
      <c r="C24" s="58">
        <f>ROUND(ROZVAHA!C16,2)</f>
        <v>110206201</v>
      </c>
      <c r="D24" s="58">
        <v>0</v>
      </c>
    </row>
  </sheetData>
  <sheetProtection password="F72F" sheet="1" objects="1" scenarios="1"/>
  <mergeCells count="1">
    <mergeCell ref="B1:D1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27"/>
  <sheetViews>
    <sheetView topLeftCell="A20" workbookViewId="0">
      <selection activeCell="B26" sqref="B26"/>
    </sheetView>
  </sheetViews>
  <sheetFormatPr defaultRowHeight="12.9" x14ac:dyDescent="0.2"/>
  <cols>
    <col min="2" max="2" width="39" customWidth="1"/>
    <col min="3" max="3" width="22.375" bestFit="1" customWidth="1"/>
    <col min="4" max="4" width="22.875" bestFit="1" customWidth="1"/>
  </cols>
  <sheetData>
    <row r="1" spans="2:4" hidden="1" x14ac:dyDescent="0.2"/>
    <row r="2" spans="2:4" ht="13.6" hidden="1" x14ac:dyDescent="0.25">
      <c r="B2" s="9"/>
    </row>
    <row r="3" spans="2:4" ht="13.6" thickBot="1" x14ac:dyDescent="0.25"/>
    <row r="4" spans="2:4" ht="14.3" thickBot="1" x14ac:dyDescent="0.3">
      <c r="B4" s="124" t="s">
        <v>87</v>
      </c>
      <c r="C4" s="127"/>
      <c r="D4" s="128"/>
    </row>
    <row r="5" spans="2:4" x14ac:dyDescent="0.2">
      <c r="C5" s="42" t="s">
        <v>95</v>
      </c>
      <c r="D5" s="42" t="s">
        <v>96</v>
      </c>
    </row>
    <row r="6" spans="2:4" x14ac:dyDescent="0.2">
      <c r="B6" s="51" t="s">
        <v>91</v>
      </c>
      <c r="C6" t="s">
        <v>88</v>
      </c>
      <c r="D6" t="s">
        <v>89</v>
      </c>
    </row>
    <row r="7" spans="2:4" ht="25.85" x14ac:dyDescent="0.2">
      <c r="B7" s="56" t="s">
        <v>97</v>
      </c>
      <c r="C7" t="s">
        <v>101</v>
      </c>
      <c r="D7" t="s">
        <v>102</v>
      </c>
    </row>
    <row r="8" spans="2:4" x14ac:dyDescent="0.2">
      <c r="B8" s="51"/>
    </row>
    <row r="9" spans="2:4" ht="25.85" x14ac:dyDescent="0.2">
      <c r="B9" s="56" t="s">
        <v>92</v>
      </c>
      <c r="C9" t="s">
        <v>90</v>
      </c>
      <c r="D9" t="s">
        <v>103</v>
      </c>
    </row>
    <row r="10" spans="2:4" ht="25.85" x14ac:dyDescent="0.2">
      <c r="B10" s="56" t="s">
        <v>93</v>
      </c>
      <c r="C10" t="s">
        <v>104</v>
      </c>
      <c r="D10" t="s">
        <v>105</v>
      </c>
    </row>
    <row r="11" spans="2:4" ht="25.85" x14ac:dyDescent="0.2">
      <c r="B11" s="56" t="s">
        <v>94</v>
      </c>
      <c r="C11" t="s">
        <v>106</v>
      </c>
      <c r="D11" t="s">
        <v>107</v>
      </c>
    </row>
    <row r="12" spans="2:4" x14ac:dyDescent="0.2">
      <c r="B12" s="51"/>
    </row>
    <row r="13" spans="2:4" x14ac:dyDescent="0.2">
      <c r="B13" s="51" t="s">
        <v>98</v>
      </c>
    </row>
    <row r="14" spans="2:4" x14ac:dyDescent="0.2">
      <c r="B14" s="51" t="s">
        <v>0</v>
      </c>
      <c r="C14" t="s">
        <v>99</v>
      </c>
      <c r="D14" t="s">
        <v>108</v>
      </c>
    </row>
    <row r="15" spans="2:4" x14ac:dyDescent="0.2">
      <c r="B15" s="51" t="s">
        <v>2</v>
      </c>
      <c r="C15" t="s">
        <v>100</v>
      </c>
      <c r="D15" t="s">
        <v>109</v>
      </c>
    </row>
    <row r="16" spans="2:4" x14ac:dyDescent="0.2">
      <c r="B16" s="51" t="s">
        <v>25</v>
      </c>
      <c r="C16" t="s">
        <v>126</v>
      </c>
      <c r="D16" t="s">
        <v>127</v>
      </c>
    </row>
    <row r="17" spans="2:4" x14ac:dyDescent="0.2">
      <c r="B17" s="51" t="s">
        <v>29</v>
      </c>
      <c r="C17" t="s">
        <v>128</v>
      </c>
      <c r="D17" t="s">
        <v>129</v>
      </c>
    </row>
    <row r="18" spans="2:4" ht="25.85" x14ac:dyDescent="0.2">
      <c r="B18" s="56" t="s">
        <v>60</v>
      </c>
      <c r="C18" t="s">
        <v>130</v>
      </c>
      <c r="D18" t="s">
        <v>131</v>
      </c>
    </row>
    <row r="19" spans="2:4" ht="13.6" thickBot="1" x14ac:dyDescent="0.25"/>
    <row r="20" spans="2:4" ht="14.3" thickBot="1" x14ac:dyDescent="0.3">
      <c r="B20" s="124" t="s">
        <v>110</v>
      </c>
      <c r="C20" s="127"/>
      <c r="D20" s="128"/>
    </row>
    <row r="21" spans="2:4" ht="25.85" x14ac:dyDescent="0.2">
      <c r="B21" s="56" t="s">
        <v>111</v>
      </c>
      <c r="C21" t="s">
        <v>114</v>
      </c>
      <c r="D21" t="s">
        <v>115</v>
      </c>
    </row>
    <row r="22" spans="2:4" ht="25.85" x14ac:dyDescent="0.2">
      <c r="B22" s="56" t="s">
        <v>112</v>
      </c>
      <c r="C22" t="s">
        <v>116</v>
      </c>
      <c r="D22" t="s">
        <v>117</v>
      </c>
    </row>
    <row r="23" spans="2:4" ht="38.75" x14ac:dyDescent="0.2">
      <c r="B23" s="56" t="s">
        <v>113</v>
      </c>
      <c r="C23" t="s">
        <v>118</v>
      </c>
      <c r="D23" t="s">
        <v>119</v>
      </c>
    </row>
    <row r="24" spans="2:4" ht="13.6" thickBot="1" x14ac:dyDescent="0.25"/>
    <row r="25" spans="2:4" ht="14.3" thickBot="1" x14ac:dyDescent="0.3">
      <c r="B25" s="124" t="s">
        <v>73</v>
      </c>
      <c r="C25" s="127"/>
      <c r="D25" s="128"/>
    </row>
    <row r="26" spans="2:4" ht="38.75" x14ac:dyDescent="0.2">
      <c r="B26" s="56" t="s">
        <v>120</v>
      </c>
      <c r="C26" t="s">
        <v>121</v>
      </c>
      <c r="D26" t="s">
        <v>124</v>
      </c>
    </row>
    <row r="27" spans="2:4" ht="51.65" x14ac:dyDescent="0.2">
      <c r="B27" s="1" t="s">
        <v>122</v>
      </c>
      <c r="C27" t="s">
        <v>123</v>
      </c>
      <c r="D27" t="s">
        <v>125</v>
      </c>
    </row>
  </sheetData>
  <mergeCells count="3">
    <mergeCell ref="B4:D4"/>
    <mergeCell ref="B20:D20"/>
    <mergeCell ref="B25:D25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1000"/>
  <sheetViews>
    <sheetView showGridLines="0" workbookViewId="0">
      <selection activeCell="K4" sqref="K4"/>
    </sheetView>
  </sheetViews>
  <sheetFormatPr defaultColWidth="9.125" defaultRowHeight="12.9" x14ac:dyDescent="0.2"/>
  <cols>
    <col min="1" max="1" width="9.125" style="46"/>
    <col min="2" max="16384" width="9.125" style="43"/>
  </cols>
  <sheetData>
    <row r="1" spans="1:1" ht="13.6" x14ac:dyDescent="0.25">
      <c r="A1" s="9" t="s">
        <v>153</v>
      </c>
    </row>
    <row r="2" spans="1:1" x14ac:dyDescent="0.2">
      <c r="A2" t="s">
        <v>161</v>
      </c>
    </row>
    <row r="3" spans="1:1" x14ac:dyDescent="0.2">
      <c r="A3"/>
    </row>
    <row r="4" spans="1:1" x14ac:dyDescent="0.2">
      <c r="A4"/>
    </row>
    <row r="5" spans="1:1" x14ac:dyDescent="0.2">
      <c r="A5"/>
    </row>
    <row r="6" spans="1:1" x14ac:dyDescent="0.2">
      <c r="A6"/>
    </row>
    <row r="7" spans="1:1" x14ac:dyDescent="0.2">
      <c r="A7"/>
    </row>
    <row r="8" spans="1:1" x14ac:dyDescent="0.2">
      <c r="A8"/>
    </row>
    <row r="9" spans="1:1" x14ac:dyDescent="0.2">
      <c r="A9"/>
    </row>
    <row r="10" spans="1:1" x14ac:dyDescent="0.2">
      <c r="A10"/>
    </row>
    <row r="11" spans="1:1" x14ac:dyDescent="0.2">
      <c r="A11"/>
    </row>
    <row r="12" spans="1:1" x14ac:dyDescent="0.2">
      <c r="A12"/>
    </row>
    <row r="13" spans="1:1" x14ac:dyDescent="0.2">
      <c r="A13"/>
    </row>
    <row r="14" spans="1:1" x14ac:dyDescent="0.2">
      <c r="A14"/>
    </row>
    <row r="15" spans="1:1" x14ac:dyDescent="0.2">
      <c r="A15"/>
    </row>
    <row r="16" spans="1:1" x14ac:dyDescent="0.2">
      <c r="A16"/>
    </row>
    <row r="17" spans="1:1" x14ac:dyDescent="0.2">
      <c r="A17"/>
    </row>
    <row r="18" spans="1:1" x14ac:dyDescent="0.2">
      <c r="A18"/>
    </row>
    <row r="19" spans="1:1" x14ac:dyDescent="0.2">
      <c r="A19"/>
    </row>
    <row r="20" spans="1:1" x14ac:dyDescent="0.2">
      <c r="A20"/>
    </row>
    <row r="21" spans="1:1" x14ac:dyDescent="0.2">
      <c r="A21"/>
    </row>
    <row r="22" spans="1:1" x14ac:dyDescent="0.2">
      <c r="A22"/>
    </row>
    <row r="23" spans="1:1" x14ac:dyDescent="0.2">
      <c r="A23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  <row r="28" spans="1:1" x14ac:dyDescent="0.2">
      <c r="A28"/>
    </row>
    <row r="29" spans="1:1" x14ac:dyDescent="0.2">
      <c r="A29"/>
    </row>
    <row r="30" spans="1:1" x14ac:dyDescent="0.2">
      <c r="A30"/>
    </row>
    <row r="31" spans="1:1" x14ac:dyDescent="0.2">
      <c r="A31"/>
    </row>
    <row r="32" spans="1: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</sheetData>
  <phoneticPr fontId="7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ZÁKLADNÍ ÚDAJE</vt:lpstr>
      <vt:lpstr>ROZVAHA</vt:lpstr>
      <vt:lpstr>VÝKAZ O ÚPLNÉM VÝSLEDKU</vt:lpstr>
      <vt:lpstr>CASH FLOW</vt:lpstr>
      <vt:lpstr>Kontrola</vt:lpstr>
      <vt:lpstr>Hlaseni</vt:lpstr>
      <vt:lpstr>Hlaseni!Print_Area</vt:lpstr>
      <vt:lpstr>Kontrola!Print_Area</vt:lpstr>
      <vt:lpstr>ROZVAHA!Print_Area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Buřičová</dc:creator>
  <cp:lastModifiedBy>Eva Boubinova</cp:lastModifiedBy>
  <cp:lastPrinted>2015-08-04T11:28:46Z</cp:lastPrinted>
  <dcterms:created xsi:type="dcterms:W3CDTF">2010-01-21T13:54:55Z</dcterms:created>
  <dcterms:modified xsi:type="dcterms:W3CDTF">2017-08-31T12:43:50Z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Disabled</vt:lpwstr>
  </property>
  <property fmtid="{D5CDD505-2E9C-101B-9397-08002B2CF9AE}" pid="3" name="SW_CustomTitle">
    <vt:lpwstr>Disabled</vt:lpwstr>
  </property>
</Properties>
</file>